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ic Hawkins\Desktop\"/>
    </mc:Choice>
  </mc:AlternateContent>
  <xr:revisionPtr revIDLastSave="0" documentId="8_{1C7F2A0B-1F4D-4E9C-A8F4-3DF977ABFF8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ooking Form" sheetId="1" r:id="rId1"/>
    <sheet name="Rates" sheetId="2" r:id="rId2"/>
  </sheets>
  <definedNames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42645.1675694444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5" i="1" l="1"/>
  <c r="J36" i="1"/>
  <c r="J37" i="1"/>
  <c r="J38" i="1"/>
  <c r="O35" i="1"/>
  <c r="K35" i="1" s="1"/>
  <c r="N35" i="1" s="1"/>
  <c r="O36" i="1"/>
  <c r="K36" i="1" s="1"/>
  <c r="O37" i="1"/>
  <c r="K37" i="1" s="1"/>
  <c r="N37" i="1" s="1"/>
  <c r="O38" i="1"/>
  <c r="K38" i="1" s="1"/>
  <c r="O39" i="1"/>
  <c r="K39" i="1" s="1"/>
  <c r="O40" i="1"/>
  <c r="K40" i="1" s="1"/>
  <c r="O41" i="1"/>
  <c r="K41" i="1" s="1"/>
  <c r="O34" i="1"/>
  <c r="K34" i="1" s="1"/>
  <c r="J39" i="1"/>
  <c r="J40" i="1"/>
  <c r="J41" i="1"/>
  <c r="J34" i="1"/>
  <c r="N38" i="1" l="1"/>
  <c r="N36" i="1"/>
  <c r="N34" i="1"/>
  <c r="N39" i="1"/>
  <c r="N41" i="1"/>
  <c r="N40" i="1"/>
  <c r="N42" i="1" l="1"/>
  <c r="N45" i="1" l="1"/>
  <c r="N53" i="1" s="1"/>
</calcChain>
</file>

<file path=xl/sharedStrings.xml><?xml version="1.0" encoding="utf-8"?>
<sst xmlns="http://schemas.openxmlformats.org/spreadsheetml/2006/main" count="70" uniqueCount="70">
  <si>
    <t>TALARA SKI CLUB CO-OPERATIVE LIMITED</t>
  </si>
  <si>
    <t>Members and non-members seeking accommodation at Talara Ski Lodge should:</t>
  </si>
  <si>
    <t>Bookings Manager Details:</t>
  </si>
  <si>
    <t>Email: bookings@talara.com.au</t>
  </si>
  <si>
    <t>Accommodation Rates:</t>
  </si>
  <si>
    <t>Types of Rooms Available:</t>
  </si>
  <si>
    <t>Room Type</t>
  </si>
  <si>
    <t>Room Numbers</t>
  </si>
  <si>
    <t>Comments</t>
  </si>
  <si>
    <t>Double</t>
  </si>
  <si>
    <t>3, 4 and 6</t>
  </si>
  <si>
    <t>Double bed, space for extra single mattress or cot</t>
  </si>
  <si>
    <t>Twin</t>
  </si>
  <si>
    <t>2 and 5</t>
  </si>
  <si>
    <t>2 single beds</t>
  </si>
  <si>
    <t>4 bunk beds</t>
  </si>
  <si>
    <t>Family</t>
  </si>
  <si>
    <t>1 and 7</t>
  </si>
  <si>
    <t>1 double bed, 1 double bunk, one single bed. Space for cot. En-suite.</t>
  </si>
  <si>
    <t>Name of person making booking</t>
  </si>
  <si>
    <t>Email Address</t>
  </si>
  <si>
    <t>Phone</t>
  </si>
  <si>
    <t>Age (if under 18)</t>
  </si>
  <si>
    <t xml:space="preserve"> </t>
  </si>
  <si>
    <t>Names of guests and age if under 18  years</t>
  </si>
  <si>
    <t>Total Number of nights</t>
  </si>
  <si>
    <t>$ per night</t>
  </si>
  <si>
    <t>Total $</t>
  </si>
  <si>
    <t>Sub-Total:</t>
  </si>
  <si>
    <t>Less deductions for work party credits.</t>
  </si>
  <si>
    <t>Name:</t>
  </si>
  <si>
    <t>(Less)</t>
  </si>
  <si>
    <t>Applicable Rate</t>
  </si>
  <si>
    <t>Winter Season</t>
  </si>
  <si>
    <t>Summer Season</t>
  </si>
  <si>
    <t>Start Date</t>
  </si>
  <si>
    <t>End Date</t>
  </si>
  <si>
    <t>Member</t>
  </si>
  <si>
    <t>Junior Member</t>
  </si>
  <si>
    <t>Child of Member - Under 3</t>
  </si>
  <si>
    <t>Child of Member - Under 18</t>
  </si>
  <si>
    <t>Child of Member - Infant in port-a-cot</t>
  </si>
  <si>
    <t>Spouse of Member</t>
  </si>
  <si>
    <t>Non-Member - Infant in port-a-cot</t>
  </si>
  <si>
    <t>Non-Member - Under 3</t>
  </si>
  <si>
    <t>Non-Member - Under 18</t>
  </si>
  <si>
    <t>Non-Member - 18 and Over</t>
  </si>
  <si>
    <t>Member, Non –member or Friend of Talara</t>
  </si>
  <si>
    <t>An email to bookings@talara.com.au advising payment has been made would be appreciated).</t>
  </si>
  <si>
    <t>See 'Rates' tab.</t>
  </si>
  <si>
    <t>First Night 
dd-mm-yy</t>
  </si>
  <si>
    <t>Check Out Date
dd-mm-yy</t>
  </si>
  <si>
    <t>Talara Ski Club – Bookings (Mic Hawkins)</t>
  </si>
  <si>
    <r>
      <t>·</t>
    </r>
    <r>
      <rPr>
        <sz val="11"/>
        <color theme="1"/>
        <rFont val="Calibri"/>
        <family val="2"/>
        <scheme val="minor"/>
      </rPr>
      <t>         Complete all details below.</t>
    </r>
  </si>
  <si>
    <r>
      <t>·</t>
    </r>
    <r>
      <rPr>
        <sz val="11"/>
        <color theme="1"/>
        <rFont val="Calibri"/>
        <family val="2"/>
        <scheme val="minor"/>
      </rPr>
      <t>         Read and agree to the Booking Regulations and Lodge Rules found in the General Information Form (available online at www.talara.com.au).</t>
    </r>
  </si>
  <si>
    <r>
      <t>·</t>
    </r>
    <r>
      <rPr>
        <sz val="11"/>
        <color theme="1"/>
        <rFont val="Calibri"/>
        <family val="2"/>
        <scheme val="minor"/>
      </rPr>
      <t xml:space="preserve">         </t>
    </r>
    <r>
      <rPr>
        <b/>
        <sz val="11"/>
        <color theme="1"/>
        <rFont val="Calibri"/>
        <family val="2"/>
        <scheme val="minor"/>
      </rPr>
      <t>Email this form to the Bookings Manager (details below) an then await confirmation before payment.  If emailing this form, please save it first to your hard drive, attach it to a new email and send to bookings@talara.com.au</t>
    </r>
  </si>
  <si>
    <r>
      <t>·</t>
    </r>
    <r>
      <rPr>
        <sz val="11"/>
        <color theme="1"/>
        <rFont val="Calibri"/>
        <family val="2"/>
        <scheme val="minor"/>
      </rPr>
      <t>         Please note that our booking day is from 10am to 10am.  Specify only the nights that you wish to sleep at the lodge.</t>
    </r>
  </si>
  <si>
    <r>
      <t xml:space="preserve">EFT account: </t>
    </r>
    <r>
      <rPr>
        <b/>
        <sz val="11"/>
        <color theme="1"/>
        <rFont val="Calibri"/>
        <family val="2"/>
        <scheme val="minor"/>
      </rPr>
      <t>BSB 062-140</t>
    </r>
    <r>
      <rPr>
        <sz val="11"/>
        <color theme="1"/>
        <rFont val="Calibri"/>
        <family val="2"/>
        <scheme val="minor"/>
      </rPr>
      <t xml:space="preserve">   Account: </t>
    </r>
    <r>
      <rPr>
        <b/>
        <sz val="11"/>
        <color theme="1"/>
        <rFont val="Calibri"/>
        <family val="2"/>
        <scheme val="minor"/>
      </rPr>
      <t>0012 4979</t>
    </r>
    <r>
      <rPr>
        <sz val="11"/>
        <color theme="1"/>
        <rFont val="Calibri"/>
        <family val="2"/>
        <scheme val="minor"/>
      </rPr>
      <t xml:space="preserve"> (Specify name of person submitting booking and booking reference number. </t>
    </r>
  </si>
  <si>
    <r>
      <t xml:space="preserve">Applicable Rate
</t>
    </r>
    <r>
      <rPr>
        <b/>
        <i/>
        <sz val="11"/>
        <rFont val="Calibri"/>
        <family val="2"/>
        <scheme val="minor"/>
      </rPr>
      <t>(Please Select)</t>
    </r>
  </si>
  <si>
    <r>
      <t xml:space="preserve">Room Type
</t>
    </r>
    <r>
      <rPr>
        <b/>
        <i/>
        <sz val="11"/>
        <rFont val="Calibri"/>
        <family val="2"/>
        <scheme val="minor"/>
      </rPr>
      <t>(Please Select)</t>
    </r>
  </si>
  <si>
    <r>
      <t xml:space="preserve">Room Number Allocated 
</t>
    </r>
    <r>
      <rPr>
        <b/>
        <i/>
        <sz val="11"/>
        <rFont val="Calibri"/>
        <family val="2"/>
        <scheme val="minor"/>
      </rPr>
      <t>(Office Use Only)</t>
    </r>
  </si>
  <si>
    <r>
      <t>Deduction for:</t>
    </r>
    <r>
      <rPr>
        <sz val="11"/>
        <rFont val="Calibri"/>
        <family val="2"/>
        <scheme val="minor"/>
      </rPr>
      <t xml:space="preserve"> </t>
    </r>
  </si>
  <si>
    <r>
      <t>·</t>
    </r>
    <r>
      <rPr>
        <sz val="11"/>
        <color theme="1"/>
        <rFont val="Calibri"/>
        <family val="2"/>
        <scheme val="minor"/>
      </rPr>
      <t>         There will be a $50 per room cleaning surcharge for all bookings, regardless of the length of the booking</t>
    </r>
  </si>
  <si>
    <t>Bunk</t>
  </si>
  <si>
    <t>Total Number of Rooms Required ?</t>
  </si>
  <si>
    <t>Total Amount Due</t>
  </si>
  <si>
    <t>Cleaning Surcharge ($50 Per Room)</t>
  </si>
  <si>
    <t>LODGE BOOKING APPLICATION FORM 2026 Use only (v0.1)</t>
  </si>
  <si>
    <t>Room Rates 2026</t>
  </si>
  <si>
    <t>Winter Season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</si>
</sst>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"/>
    <numFmt numFmtId="165" formatCode="#,##0;[Red]\-#,##0;"/>
    <numFmt numFmtId="166" formatCode="ddd\ dd\-mmm\-yy"/>
    <numFmt numFmtId="167" formatCode="dd\ mmm\ yy"/>
    <numFmt numFmtId="168" formatCode="&quot;$&quot;#,##0.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6" tint="-0.499984740745262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6" tint="-0.499984740745262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mediumGray">
        <fgColor theme="0" tint="-4.9989318521683403E-2"/>
        <bgColor theme="0"/>
      </patternFill>
    </fill>
    <fill>
      <patternFill patternType="gray125">
        <fgColor rgb="FF6699FF"/>
        <bgColor theme="0"/>
      </patternFill>
    </fill>
    <fill>
      <patternFill patternType="solid">
        <fgColor theme="0"/>
        <bgColor rgb="FF6699FF"/>
      </patternFill>
    </fill>
  </fills>
  <borders count="3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3" borderId="3">
      <alignment vertical="center" wrapText="1"/>
    </xf>
  </cellStyleXfs>
  <cellXfs count="1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7" xfId="0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0" fontId="0" fillId="2" borderId="19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167" fontId="0" fillId="2" borderId="4" xfId="0" applyNumberFormat="1" applyFill="1" applyBorder="1" applyAlignment="1">
      <alignment horizontal="center"/>
    </xf>
    <xf numFmtId="167" fontId="0" fillId="2" borderId="3" xfId="0" applyNumberForma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16" xfId="0" applyFont="1" applyFill="1" applyBorder="1" applyAlignment="1" applyProtection="1">
      <alignment vertical="center" wrapText="1"/>
      <protection locked="0"/>
    </xf>
    <xf numFmtId="0" fontId="7" fillId="2" borderId="18" xfId="0" applyFont="1" applyFill="1" applyBorder="1" applyAlignment="1" applyProtection="1">
      <alignment vertical="center" wrapText="1"/>
      <protection locked="0"/>
    </xf>
    <xf numFmtId="0" fontId="7" fillId="2" borderId="0" xfId="0" applyFont="1" applyFill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 applyProtection="1">
      <alignment horizontal="left" vertical="center" wrapText="1"/>
      <protection locked="0"/>
    </xf>
    <xf numFmtId="0" fontId="7" fillId="2" borderId="10" xfId="0" applyFont="1" applyFill="1" applyBorder="1" applyAlignment="1" applyProtection="1">
      <alignment vertical="center" wrapText="1"/>
      <protection locked="0"/>
    </xf>
    <xf numFmtId="166" fontId="7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left" vertical="center" wrapText="1"/>
      <protection locked="0"/>
    </xf>
    <xf numFmtId="0" fontId="7" fillId="2" borderId="17" xfId="0" applyFont="1" applyFill="1" applyBorder="1" applyAlignment="1" applyProtection="1">
      <alignment vertical="center" wrapText="1"/>
      <protection locked="0"/>
    </xf>
    <xf numFmtId="166" fontId="7" fillId="2" borderId="17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0" xfId="0" applyNumberFormat="1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 wrapText="1"/>
    </xf>
    <xf numFmtId="0" fontId="5" fillId="5" borderId="15" xfId="0" applyFont="1" applyFill="1" applyBorder="1" applyAlignment="1">
      <alignment horizontal="center" vertical="center" wrapText="1"/>
    </xf>
    <xf numFmtId="168" fontId="5" fillId="5" borderId="15" xfId="0" applyNumberFormat="1" applyFont="1" applyFill="1" applyBorder="1" applyAlignment="1" applyProtection="1">
      <alignment horizontal="left" vertical="center" wrapText="1"/>
      <protection locked="0"/>
    </xf>
    <xf numFmtId="168" fontId="5" fillId="5" borderId="18" xfId="0" applyNumberFormat="1" applyFont="1" applyFill="1" applyBorder="1" applyAlignment="1" applyProtection="1">
      <alignment horizontal="left" vertical="center" wrapText="1"/>
      <protection locked="0"/>
    </xf>
    <xf numFmtId="168" fontId="0" fillId="2" borderId="0" xfId="0" applyNumberFormat="1" applyFill="1"/>
    <xf numFmtId="168" fontId="2" fillId="2" borderId="0" xfId="0" applyNumberFormat="1" applyFont="1" applyFill="1" applyAlignment="1">
      <alignment horizontal="right" vertical="center" wrapText="1"/>
    </xf>
    <xf numFmtId="0" fontId="0" fillId="2" borderId="36" xfId="0" applyFill="1" applyBorder="1"/>
    <xf numFmtId="0" fontId="0" fillId="2" borderId="1" xfId="0" applyFill="1" applyBorder="1"/>
    <xf numFmtId="0" fontId="2" fillId="2" borderId="37" xfId="0" applyFont="1" applyFill="1" applyBorder="1" applyAlignment="1">
      <alignment horizontal="right" vertical="center"/>
    </xf>
    <xf numFmtId="0" fontId="4" fillId="0" borderId="10" xfId="0" applyFont="1" applyBorder="1" applyAlignment="1" applyProtection="1">
      <alignment vertical="center" wrapText="1"/>
      <protection locked="0"/>
    </xf>
    <xf numFmtId="165" fontId="5" fillId="4" borderId="10" xfId="0" applyNumberFormat="1" applyFont="1" applyFill="1" applyBorder="1" applyAlignment="1">
      <alignment horizontal="center" vertical="center" wrapText="1"/>
    </xf>
    <xf numFmtId="164" fontId="5" fillId="4" borderId="10" xfId="0" applyNumberFormat="1" applyFont="1" applyFill="1" applyBorder="1" applyAlignment="1">
      <alignment horizontal="center" vertical="center" wrapText="1"/>
    </xf>
    <xf numFmtId="165" fontId="5" fillId="4" borderId="17" xfId="0" applyNumberFormat="1" applyFont="1" applyFill="1" applyBorder="1" applyAlignment="1">
      <alignment horizontal="center" vertical="center" wrapText="1"/>
    </xf>
    <xf numFmtId="164" fontId="5" fillId="4" borderId="17" xfId="0" applyNumberFormat="1" applyFont="1" applyFill="1" applyBorder="1" applyAlignment="1">
      <alignment horizontal="center" vertical="center" wrapText="1"/>
    </xf>
    <xf numFmtId="168" fontId="5" fillId="4" borderId="15" xfId="0" applyNumberFormat="1" applyFont="1" applyFill="1" applyBorder="1" applyAlignment="1">
      <alignment vertical="center" wrapText="1"/>
    </xf>
    <xf numFmtId="168" fontId="5" fillId="4" borderId="18" xfId="0" applyNumberFormat="1" applyFont="1" applyFill="1" applyBorder="1" applyAlignment="1">
      <alignment vertical="center" wrapText="1"/>
    </xf>
    <xf numFmtId="168" fontId="4" fillId="4" borderId="3" xfId="0" applyNumberFormat="1" applyFont="1" applyFill="1" applyBorder="1" applyAlignment="1">
      <alignment vertical="center" wrapText="1"/>
    </xf>
    <xf numFmtId="164" fontId="0" fillId="2" borderId="0" xfId="0" applyNumberFormat="1" applyFill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0" fillId="2" borderId="23" xfId="0" applyNumberFormat="1" applyFill="1" applyBorder="1" applyAlignment="1">
      <alignment horizontal="center"/>
    </xf>
    <xf numFmtId="164" fontId="0" fillId="2" borderId="24" xfId="0" applyNumberFormat="1" applyFill="1" applyBorder="1" applyAlignment="1">
      <alignment horizontal="center"/>
    </xf>
    <xf numFmtId="164" fontId="0" fillId="2" borderId="20" xfId="0" applyNumberFormat="1" applyFill="1" applyBorder="1" applyAlignment="1">
      <alignment horizontal="center"/>
    </xf>
    <xf numFmtId="164" fontId="0" fillId="2" borderId="21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7" fillId="2" borderId="25" xfId="0" applyFont="1" applyFill="1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vertical="center" wrapText="1"/>
      <protection locked="0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7" fillId="2" borderId="25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2" borderId="28" xfId="0" applyFont="1" applyFill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 applyProtection="1">
      <alignment vertical="center" wrapText="1"/>
      <protection locked="0"/>
    </xf>
    <xf numFmtId="166" fontId="7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vertical="center" wrapText="1"/>
    </xf>
    <xf numFmtId="0" fontId="7" fillId="2" borderId="26" xfId="0" applyFont="1" applyFill="1" applyBorder="1" applyAlignment="1" applyProtection="1">
      <alignment vertical="center" wrapText="1"/>
      <protection locked="0"/>
    </xf>
    <xf numFmtId="0" fontId="7" fillId="2" borderId="27" xfId="0" applyFont="1" applyFill="1" applyBorder="1" applyAlignment="1" applyProtection="1">
      <alignment vertical="center" wrapText="1"/>
      <protection locked="0"/>
    </xf>
    <xf numFmtId="166" fontId="7" fillId="2" borderId="25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Alignment="1">
      <alignment vertical="center" wrapText="1"/>
    </xf>
    <xf numFmtId="0" fontId="0" fillId="2" borderId="16" xfId="0" applyFill="1" applyBorder="1" applyAlignment="1">
      <alignment vertical="center" wrapText="1"/>
    </xf>
    <xf numFmtId="0" fontId="0" fillId="2" borderId="17" xfId="0" applyFill="1" applyBorder="1" applyAlignment="1">
      <alignment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0" fontId="2" fillId="2" borderId="34" xfId="0" applyFont="1" applyFill="1" applyBorder="1" applyAlignment="1">
      <alignment horizontal="right" vertical="center" wrapText="1"/>
    </xf>
    <xf numFmtId="0" fontId="2" fillId="2" borderId="35" xfId="0" applyFont="1" applyFill="1" applyBorder="1" applyAlignment="1">
      <alignment horizontal="right" vertical="center" wrapText="1"/>
    </xf>
    <xf numFmtId="0" fontId="5" fillId="5" borderId="16" xfId="0" applyFont="1" applyFill="1" applyBorder="1" applyAlignment="1" applyProtection="1">
      <alignment horizontal="left" vertical="center" wrapText="1"/>
      <protection locked="0"/>
    </xf>
    <xf numFmtId="0" fontId="5" fillId="5" borderId="17" xfId="0" applyFont="1" applyFill="1" applyBorder="1" applyAlignment="1" applyProtection="1">
      <alignment horizontal="left" vertical="center" wrapText="1"/>
      <protection locked="0"/>
    </xf>
    <xf numFmtId="0" fontId="5" fillId="5" borderId="11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 applyProtection="1">
      <alignment horizontal="left" vertical="center" wrapText="1"/>
      <protection locked="0"/>
    </xf>
    <xf numFmtId="0" fontId="5" fillId="5" borderId="10" xfId="0" applyFont="1" applyFill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</cellXfs>
  <cellStyles count="2">
    <cellStyle name="Normal" xfId="0" builtinId="0"/>
    <cellStyle name="Style 1" xfId="1" xr:uid="{00000000-0005-0000-0000-000001000000}"/>
  </cellStyles>
  <dxfs count="0"/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27277</xdr:rowOff>
    </xdr:from>
    <xdr:to>
      <xdr:col>14</xdr:col>
      <xdr:colOff>0</xdr:colOff>
      <xdr:row>2</xdr:row>
      <xdr:rowOff>19050</xdr:rowOff>
    </xdr:to>
    <xdr:pic>
      <xdr:nvPicPr>
        <xdr:cNvPr id="2" name="Picture 1" descr="design_talara_v11fla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1" y="170152"/>
          <a:ext cx="11020424" cy="7537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99FF"/>
    <pageSetUpPr fitToPage="1"/>
  </sheetPr>
  <dimension ref="A1:XFC74"/>
  <sheetViews>
    <sheetView tabSelected="1" workbookViewId="0"/>
  </sheetViews>
  <sheetFormatPr defaultColWidth="0" defaultRowHeight="15" zeroHeight="1" x14ac:dyDescent="0.25"/>
  <cols>
    <col min="1" max="1" width="2.5703125" style="1" customWidth="1"/>
    <col min="2" max="2" width="28.85546875" style="11" customWidth="1"/>
    <col min="3" max="3" width="12.7109375" style="1" customWidth="1"/>
    <col min="4" max="4" width="11.5703125" style="1" customWidth="1"/>
    <col min="5" max="5" width="12.42578125" style="1" customWidth="1"/>
    <col min="6" max="6" width="11.140625" style="1" customWidth="1"/>
    <col min="7" max="7" width="15.5703125" style="1" customWidth="1"/>
    <col min="8" max="8" width="8.5703125" style="1" customWidth="1"/>
    <col min="9" max="9" width="7.5703125" style="1" customWidth="1"/>
    <col min="10" max="13" width="9.140625" style="1" customWidth="1"/>
    <col min="14" max="14" width="23.28515625" style="1" customWidth="1"/>
    <col min="15" max="15" width="16.42578125" style="1" hidden="1" customWidth="1"/>
    <col min="16" max="16" width="3.42578125" style="1" customWidth="1"/>
    <col min="17" max="20" width="0" style="1" hidden="1" customWidth="1"/>
    <col min="21" max="16383" width="9.140625" style="1" hidden="1"/>
    <col min="16384" max="16384" width="1.85546875" style="1" hidden="1" customWidth="1"/>
  </cols>
  <sheetData>
    <row r="1" spans="2:15" ht="11.25" customHeight="1" x14ac:dyDescent="0.25"/>
    <row r="2" spans="2:15" ht="60" customHeight="1" x14ac:dyDescent="0.25"/>
    <row r="3" spans="2:15" ht="10.5" customHeight="1" x14ac:dyDescent="0.25"/>
    <row r="4" spans="2:15" x14ac:dyDescent="0.25">
      <c r="B4" s="17" t="s">
        <v>0</v>
      </c>
    </row>
    <row r="5" spans="2:15" ht="9" customHeight="1" x14ac:dyDescent="0.25">
      <c r="B5" s="18"/>
    </row>
    <row r="6" spans="2:15" x14ac:dyDescent="0.25">
      <c r="B6" s="18" t="s">
        <v>67</v>
      </c>
    </row>
    <row r="7" spans="2:15" ht="9" customHeight="1" x14ac:dyDescent="0.25">
      <c r="B7" s="18"/>
    </row>
    <row r="8" spans="2:15" x14ac:dyDescent="0.25">
      <c r="B8" s="19" t="s">
        <v>1</v>
      </c>
    </row>
    <row r="9" spans="2:15" ht="16.5" customHeight="1" x14ac:dyDescent="0.25">
      <c r="B9" s="104" t="s">
        <v>53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20"/>
    </row>
    <row r="10" spans="2:15" ht="16.5" customHeight="1" x14ac:dyDescent="0.25">
      <c r="B10" s="104" t="s">
        <v>54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20"/>
    </row>
    <row r="11" spans="2:15" ht="33" customHeight="1" x14ac:dyDescent="0.25">
      <c r="B11" s="104" t="s">
        <v>55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20"/>
    </row>
    <row r="12" spans="2:15" ht="16.5" customHeight="1" x14ac:dyDescent="0.25">
      <c r="B12" s="104" t="s">
        <v>56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20"/>
    </row>
    <row r="13" spans="2:15" ht="16.5" customHeight="1" x14ac:dyDescent="0.25">
      <c r="B13" s="104" t="s">
        <v>62</v>
      </c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20"/>
    </row>
    <row r="14" spans="2:15" x14ac:dyDescent="0.25">
      <c r="B14" s="21"/>
    </row>
    <row r="15" spans="2:15" x14ac:dyDescent="0.25">
      <c r="B15" s="19" t="s">
        <v>2</v>
      </c>
      <c r="C15" s="22"/>
    </row>
    <row r="16" spans="2:15" ht="17.25" customHeight="1" x14ac:dyDescent="0.25">
      <c r="B16" s="18"/>
      <c r="C16" s="22" t="s">
        <v>52</v>
      </c>
    </row>
    <row r="17" spans="2:15" ht="17.25" customHeight="1" x14ac:dyDescent="0.25">
      <c r="B17" s="22"/>
      <c r="C17" s="22" t="s">
        <v>3</v>
      </c>
    </row>
    <row r="18" spans="2:15" ht="17.25" customHeight="1" x14ac:dyDescent="0.25">
      <c r="B18" s="22"/>
      <c r="C18" s="22" t="s">
        <v>57</v>
      </c>
    </row>
    <row r="19" spans="2:15" ht="17.25" customHeight="1" x14ac:dyDescent="0.25">
      <c r="B19" s="22"/>
      <c r="C19" s="22" t="s">
        <v>48</v>
      </c>
    </row>
    <row r="20" spans="2:15" x14ac:dyDescent="0.25">
      <c r="B20" s="19" t="s">
        <v>4</v>
      </c>
      <c r="C20" s="22"/>
    </row>
    <row r="21" spans="2:15" x14ac:dyDescent="0.25">
      <c r="B21" s="21"/>
      <c r="C21" s="22" t="s">
        <v>49</v>
      </c>
    </row>
    <row r="22" spans="2:15" ht="16.5" customHeight="1" x14ac:dyDescent="0.25">
      <c r="B22" s="21"/>
      <c r="C22" s="22"/>
    </row>
    <row r="23" spans="2:15" ht="15.75" thickBot="1" x14ac:dyDescent="0.3">
      <c r="B23" s="19" t="s">
        <v>5</v>
      </c>
    </row>
    <row r="24" spans="2:15" x14ac:dyDescent="0.25">
      <c r="B24" s="20"/>
      <c r="C24" s="77" t="s">
        <v>6</v>
      </c>
      <c r="D24" s="78"/>
      <c r="E24" s="78" t="s">
        <v>7</v>
      </c>
      <c r="F24" s="78"/>
      <c r="G24" s="88" t="s">
        <v>8</v>
      </c>
      <c r="H24" s="88"/>
      <c r="I24" s="88"/>
      <c r="J24" s="88"/>
      <c r="K24" s="88"/>
      <c r="L24" s="88"/>
      <c r="M24" s="89"/>
    </row>
    <row r="25" spans="2:15" ht="18" customHeight="1" x14ac:dyDescent="0.25">
      <c r="B25" s="20"/>
      <c r="C25" s="79" t="s">
        <v>9</v>
      </c>
      <c r="D25" s="80"/>
      <c r="E25" s="81" t="s">
        <v>10</v>
      </c>
      <c r="F25" s="81"/>
      <c r="G25" s="90" t="s">
        <v>11</v>
      </c>
      <c r="H25" s="90"/>
      <c r="I25" s="90"/>
      <c r="J25" s="90"/>
      <c r="K25" s="90"/>
      <c r="L25" s="90"/>
      <c r="M25" s="91"/>
    </row>
    <row r="26" spans="2:15" ht="18" customHeight="1" x14ac:dyDescent="0.25">
      <c r="B26" s="20"/>
      <c r="C26" s="79" t="s">
        <v>12</v>
      </c>
      <c r="D26" s="80"/>
      <c r="E26" s="81" t="s">
        <v>13</v>
      </c>
      <c r="F26" s="81"/>
      <c r="G26" s="90" t="s">
        <v>14</v>
      </c>
      <c r="H26" s="90"/>
      <c r="I26" s="90"/>
      <c r="J26" s="90"/>
      <c r="K26" s="90"/>
      <c r="L26" s="90"/>
      <c r="M26" s="91"/>
    </row>
    <row r="27" spans="2:15" ht="18" customHeight="1" x14ac:dyDescent="0.25">
      <c r="B27" s="20"/>
      <c r="C27" s="79" t="s">
        <v>63</v>
      </c>
      <c r="D27" s="80"/>
      <c r="E27" s="81">
        <v>8</v>
      </c>
      <c r="F27" s="81"/>
      <c r="G27" s="90" t="s">
        <v>15</v>
      </c>
      <c r="H27" s="90"/>
      <c r="I27" s="90"/>
      <c r="J27" s="90"/>
      <c r="K27" s="90"/>
      <c r="L27" s="90"/>
      <c r="M27" s="91"/>
    </row>
    <row r="28" spans="2:15" ht="18" customHeight="1" thickBot="1" x14ac:dyDescent="0.3">
      <c r="B28" s="20"/>
      <c r="C28" s="101" t="s">
        <v>16</v>
      </c>
      <c r="D28" s="102"/>
      <c r="E28" s="103" t="s">
        <v>17</v>
      </c>
      <c r="F28" s="103"/>
      <c r="G28" s="105" t="s">
        <v>18</v>
      </c>
      <c r="H28" s="105"/>
      <c r="I28" s="105"/>
      <c r="J28" s="105"/>
      <c r="K28" s="105"/>
      <c r="L28" s="105"/>
      <c r="M28" s="106"/>
    </row>
    <row r="29" spans="2:15" ht="18" customHeight="1" thickBot="1" x14ac:dyDescent="0.3">
      <c r="B29" s="20"/>
      <c r="C29" s="23"/>
      <c r="D29" s="23"/>
      <c r="E29" s="23"/>
      <c r="F29" s="23"/>
      <c r="G29" s="23"/>
      <c r="H29" s="23"/>
      <c r="I29" s="23"/>
      <c r="J29" s="23"/>
      <c r="K29" s="23"/>
    </row>
    <row r="30" spans="2:15" ht="30" x14ac:dyDescent="0.25">
      <c r="B30" s="24" t="s">
        <v>19</v>
      </c>
      <c r="C30" s="82" t="s">
        <v>47</v>
      </c>
      <c r="D30" s="83"/>
      <c r="E30" s="84"/>
      <c r="F30" s="72" t="s">
        <v>20</v>
      </c>
      <c r="G30" s="73"/>
      <c r="H30" s="74"/>
      <c r="I30" s="74"/>
      <c r="J30" s="74"/>
      <c r="K30" s="85" t="s">
        <v>21</v>
      </c>
      <c r="L30" s="86"/>
      <c r="M30" s="87"/>
      <c r="N30" s="25" t="s">
        <v>22</v>
      </c>
      <c r="O30" s="26"/>
    </row>
    <row r="31" spans="2:15" ht="15.75" thickBot="1" x14ac:dyDescent="0.3">
      <c r="B31" s="27"/>
      <c r="C31" s="69"/>
      <c r="D31" s="70"/>
      <c r="E31" s="71"/>
      <c r="F31" s="75"/>
      <c r="G31" s="76"/>
      <c r="H31" s="67"/>
      <c r="I31" s="67"/>
      <c r="J31" s="67"/>
      <c r="K31" s="66"/>
      <c r="L31" s="67"/>
      <c r="M31" s="68"/>
      <c r="N31" s="28"/>
      <c r="O31" s="29"/>
    </row>
    <row r="32" spans="2:15" ht="15.75" thickBot="1" x14ac:dyDescent="0.3">
      <c r="B32" s="21" t="s">
        <v>23</v>
      </c>
    </row>
    <row r="33" spans="2:16" s="12" customFormat="1" ht="62.25" customHeight="1" x14ac:dyDescent="0.25">
      <c r="B33" s="30" t="s">
        <v>24</v>
      </c>
      <c r="C33" s="92" t="s">
        <v>58</v>
      </c>
      <c r="D33" s="92"/>
      <c r="E33" s="92"/>
      <c r="F33" s="31" t="s">
        <v>59</v>
      </c>
      <c r="G33" s="31" t="s">
        <v>50</v>
      </c>
      <c r="H33" s="92" t="s">
        <v>51</v>
      </c>
      <c r="I33" s="92"/>
      <c r="J33" s="31" t="s">
        <v>25</v>
      </c>
      <c r="K33" s="31" t="s">
        <v>26</v>
      </c>
      <c r="L33" s="92" t="s">
        <v>60</v>
      </c>
      <c r="M33" s="92"/>
      <c r="N33" s="25" t="s">
        <v>27</v>
      </c>
      <c r="O33" s="26"/>
    </row>
    <row r="34" spans="2:16" ht="18" customHeight="1" x14ac:dyDescent="0.25">
      <c r="B34" s="32"/>
      <c r="C34" s="93"/>
      <c r="D34" s="93"/>
      <c r="E34" s="93"/>
      <c r="F34" s="33"/>
      <c r="G34" s="34"/>
      <c r="H34" s="94"/>
      <c r="I34" s="94"/>
      <c r="J34" s="51">
        <f>H34-G34</f>
        <v>0</v>
      </c>
      <c r="K34" s="52" t="e">
        <f>IF(O34="Winter",VLOOKUP(C34,Rates!$B$7:$D$16,2,0),VLOOKUP(C34,Rates!$B$7:$D$16,3,0))</f>
        <v>#N/A</v>
      </c>
      <c r="L34" s="95"/>
      <c r="M34" s="95"/>
      <c r="N34" s="55" t="str">
        <f t="shared" ref="N34:N41" si="0">IFERROR(K34*J34, "")</f>
        <v/>
      </c>
      <c r="O34" s="1" t="str">
        <f>IF(AND(G34&gt;=Rates!$C$3,H34&lt;=Rates!$D$3),"Winter","Summer")</f>
        <v>Summer</v>
      </c>
    </row>
    <row r="35" spans="2:16" ht="18" customHeight="1" x14ac:dyDescent="0.25">
      <c r="B35" s="32"/>
      <c r="C35" s="93"/>
      <c r="D35" s="93"/>
      <c r="E35" s="93"/>
      <c r="F35" s="33"/>
      <c r="G35" s="34"/>
      <c r="H35" s="94"/>
      <c r="I35" s="94"/>
      <c r="J35" s="51">
        <f t="shared" ref="J35:J38" si="1">H35-G35</f>
        <v>0</v>
      </c>
      <c r="K35" s="52" t="e">
        <f>IF(O35="Winter",VLOOKUP(C35,Rates!$B$7:$D$16,2,0),VLOOKUP(C35,Rates!$B$7:$D$16,3,0))</f>
        <v>#N/A</v>
      </c>
      <c r="L35" s="95"/>
      <c r="M35" s="95"/>
      <c r="N35" s="55" t="str">
        <f t="shared" si="0"/>
        <v/>
      </c>
      <c r="O35" s="1" t="str">
        <f>IF(AND(G35&gt;=Rates!$C$3,H35&lt;=Rates!$D$3),"Winter","Summer")</f>
        <v>Summer</v>
      </c>
    </row>
    <row r="36" spans="2:16" ht="18" customHeight="1" x14ac:dyDescent="0.25">
      <c r="B36" s="32"/>
      <c r="C36" s="93"/>
      <c r="D36" s="93"/>
      <c r="E36" s="93"/>
      <c r="F36" s="33"/>
      <c r="G36" s="34"/>
      <c r="H36" s="94"/>
      <c r="I36" s="94"/>
      <c r="J36" s="51">
        <f t="shared" si="1"/>
        <v>0</v>
      </c>
      <c r="K36" s="52" t="e">
        <f>IF(O36="Winter",VLOOKUP(C36,Rates!$B$7:$D$16,2,0),VLOOKUP(C36,Rates!$B$7:$D$16,3,0))</f>
        <v>#N/A</v>
      </c>
      <c r="L36" s="95"/>
      <c r="M36" s="95"/>
      <c r="N36" s="55" t="str">
        <f t="shared" si="0"/>
        <v/>
      </c>
      <c r="O36" s="1" t="str">
        <f>IF(AND(G36&gt;=Rates!$C$3,H36&lt;=Rates!$D$3),"Winter","Summer")</f>
        <v>Summer</v>
      </c>
    </row>
    <row r="37" spans="2:16" ht="18" customHeight="1" x14ac:dyDescent="0.25">
      <c r="B37" s="32"/>
      <c r="C37" s="93"/>
      <c r="D37" s="93"/>
      <c r="E37" s="93"/>
      <c r="F37" s="33"/>
      <c r="G37" s="34"/>
      <c r="H37" s="94"/>
      <c r="I37" s="94"/>
      <c r="J37" s="51">
        <f t="shared" si="1"/>
        <v>0</v>
      </c>
      <c r="K37" s="52" t="e">
        <f>IF(O37="Winter",VLOOKUP(C37,Rates!$B$7:$D$16,2,0),VLOOKUP(C37,Rates!$B$7:$D$16,3,0))</f>
        <v>#N/A</v>
      </c>
      <c r="L37" s="95"/>
      <c r="M37" s="95"/>
      <c r="N37" s="55" t="str">
        <f t="shared" si="0"/>
        <v/>
      </c>
      <c r="O37" s="1" t="str">
        <f>IF(AND(G37&gt;=Rates!$C$3,H37&lt;=Rates!$D$3),"Winter","Summer")</f>
        <v>Summer</v>
      </c>
      <c r="P37" s="45"/>
    </row>
    <row r="38" spans="2:16" ht="18" customHeight="1" x14ac:dyDescent="0.25">
      <c r="B38" s="32"/>
      <c r="C38" s="93"/>
      <c r="D38" s="93"/>
      <c r="E38" s="93"/>
      <c r="F38" s="33"/>
      <c r="G38" s="34"/>
      <c r="H38" s="94"/>
      <c r="I38" s="94"/>
      <c r="J38" s="51">
        <f t="shared" si="1"/>
        <v>0</v>
      </c>
      <c r="K38" s="52" t="e">
        <f>IF(O38="Winter",VLOOKUP(C38,Rates!$B$7:$D$16,2,0),VLOOKUP(C38,Rates!$B$7:$D$16,3,0))</f>
        <v>#N/A</v>
      </c>
      <c r="L38" s="95"/>
      <c r="M38" s="95"/>
      <c r="N38" s="55" t="str">
        <f t="shared" si="0"/>
        <v/>
      </c>
      <c r="O38" s="1" t="str">
        <f>IF(AND(G38&gt;=Rates!$C$3,H38&lt;=Rates!$D$3),"Winter","Summer")</f>
        <v>Summer</v>
      </c>
    </row>
    <row r="39" spans="2:16" ht="18" customHeight="1" x14ac:dyDescent="0.25">
      <c r="B39" s="32"/>
      <c r="C39" s="93"/>
      <c r="D39" s="93"/>
      <c r="E39" s="93"/>
      <c r="F39" s="33"/>
      <c r="G39" s="34"/>
      <c r="H39" s="94"/>
      <c r="I39" s="94"/>
      <c r="J39" s="51">
        <f t="shared" ref="J39:J41" si="2">H39-G39</f>
        <v>0</v>
      </c>
      <c r="K39" s="52" t="e">
        <f>IF(O39="Winter",VLOOKUP(C39,Rates!$B$7:$D$16,2,0),VLOOKUP(C39,Rates!$B$7:$D$16,3,0))</f>
        <v>#N/A</v>
      </c>
      <c r="L39" s="95"/>
      <c r="M39" s="95"/>
      <c r="N39" s="55" t="str">
        <f t="shared" si="0"/>
        <v/>
      </c>
      <c r="O39" s="1" t="str">
        <f>IF(AND(G39&gt;=Rates!$C$3,H39&lt;=Rates!$D$3),"Winter","Summer")</f>
        <v>Summer</v>
      </c>
    </row>
    <row r="40" spans="2:16" ht="18" customHeight="1" x14ac:dyDescent="0.25">
      <c r="B40" s="32"/>
      <c r="C40" s="93"/>
      <c r="D40" s="93"/>
      <c r="E40" s="93"/>
      <c r="F40" s="33"/>
      <c r="G40" s="34"/>
      <c r="H40" s="94"/>
      <c r="I40" s="94"/>
      <c r="J40" s="51">
        <f t="shared" si="2"/>
        <v>0</v>
      </c>
      <c r="K40" s="52" t="e">
        <f>IF(O40="Winter",VLOOKUP(C40,Rates!$B$7:$D$16,2,0),VLOOKUP(C40,Rates!$B$7:$D$16,3,0))</f>
        <v>#N/A</v>
      </c>
      <c r="L40" s="95"/>
      <c r="M40" s="95"/>
      <c r="N40" s="55" t="str">
        <f t="shared" si="0"/>
        <v/>
      </c>
      <c r="O40" s="1" t="str">
        <f>IF(AND(G40&gt;=Rates!$C$3,H40&lt;=Rates!$D$3),"Winter","Summer")</f>
        <v>Summer</v>
      </c>
    </row>
    <row r="41" spans="2:16" ht="18" customHeight="1" thickBot="1" x14ac:dyDescent="0.3">
      <c r="B41" s="35"/>
      <c r="C41" s="69"/>
      <c r="D41" s="96"/>
      <c r="E41" s="97"/>
      <c r="F41" s="36"/>
      <c r="G41" s="37"/>
      <c r="H41" s="98"/>
      <c r="I41" s="99"/>
      <c r="J41" s="53">
        <f t="shared" si="2"/>
        <v>0</v>
      </c>
      <c r="K41" s="54" t="e">
        <f>IF(O41="Winter",VLOOKUP(C41,Rates!$B$7:$D$16,2,0),VLOOKUP(C41,Rates!$B$7:$D$16,3,0))</f>
        <v>#N/A</v>
      </c>
      <c r="L41" s="100"/>
      <c r="M41" s="100"/>
      <c r="N41" s="56" t="str">
        <f t="shared" si="0"/>
        <v/>
      </c>
      <c r="O41" s="1" t="str">
        <f>IF(AND(G41&gt;=Rates!$C$3,H41&lt;=Rates!$D$3),"Winter","Summer")</f>
        <v>Summer</v>
      </c>
    </row>
    <row r="42" spans="2:16" ht="15.75" thickBot="1" x14ac:dyDescent="0.3">
      <c r="B42" s="1"/>
      <c r="L42" s="107" t="s">
        <v>28</v>
      </c>
      <c r="M42" s="108"/>
      <c r="N42" s="57">
        <f>SUM(N34:N41)</f>
        <v>0</v>
      </c>
      <c r="O42" s="26"/>
    </row>
    <row r="43" spans="2:16" x14ac:dyDescent="0.25">
      <c r="B43" s="1"/>
      <c r="L43" s="41"/>
      <c r="M43" s="41"/>
      <c r="N43" s="46"/>
      <c r="O43" s="26"/>
    </row>
    <row r="44" spans="2:16" x14ac:dyDescent="0.25">
      <c r="B44" s="119" t="s">
        <v>64</v>
      </c>
      <c r="C44" s="120"/>
      <c r="D44" s="121"/>
      <c r="E44" s="121"/>
      <c r="F44" s="121"/>
      <c r="G44" s="121"/>
      <c r="H44" s="121"/>
      <c r="I44" s="121"/>
      <c r="J44" s="121"/>
      <c r="K44" s="121"/>
      <c r="L44" s="121"/>
      <c r="M44" s="122"/>
      <c r="N44" s="50"/>
      <c r="O44" s="38"/>
    </row>
    <row r="45" spans="2:16" x14ac:dyDescent="0.25">
      <c r="B45" s="119" t="s">
        <v>66</v>
      </c>
      <c r="C45" s="120"/>
      <c r="D45" s="121"/>
      <c r="E45" s="121"/>
      <c r="F45" s="121"/>
      <c r="G45" s="121"/>
      <c r="H45" s="121"/>
      <c r="I45" s="121"/>
      <c r="J45" s="121"/>
      <c r="K45" s="121"/>
      <c r="L45" s="121"/>
      <c r="M45" s="122"/>
      <c r="N45" s="55">
        <f>50*N44</f>
        <v>0</v>
      </c>
      <c r="O45" s="38"/>
    </row>
    <row r="46" spans="2:16" ht="15.75" thickBot="1" x14ac:dyDescent="0.3">
      <c r="B46" s="1"/>
      <c r="L46" s="41"/>
      <c r="M46" s="41"/>
      <c r="N46" s="46"/>
      <c r="O46" s="26"/>
    </row>
    <row r="47" spans="2:16" x14ac:dyDescent="0.25">
      <c r="B47" s="111" t="s">
        <v>29</v>
      </c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5"/>
      <c r="O47" s="29"/>
    </row>
    <row r="48" spans="2:16" x14ac:dyDescent="0.25"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6"/>
      <c r="O48" s="29"/>
    </row>
    <row r="49" spans="2:15" x14ac:dyDescent="0.25">
      <c r="B49" s="113" t="s">
        <v>30</v>
      </c>
      <c r="C49" s="114"/>
      <c r="D49" s="114" t="s">
        <v>61</v>
      </c>
      <c r="E49" s="114"/>
      <c r="F49" s="114"/>
      <c r="G49" s="114"/>
      <c r="H49" s="114"/>
      <c r="I49" s="114"/>
      <c r="J49" s="114"/>
      <c r="K49" s="114"/>
      <c r="L49" s="114"/>
      <c r="M49" s="114"/>
      <c r="N49" s="42" t="s">
        <v>31</v>
      </c>
      <c r="O49" s="38"/>
    </row>
    <row r="50" spans="2:15" x14ac:dyDescent="0.25">
      <c r="B50" s="117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43"/>
      <c r="O50" s="29"/>
    </row>
    <row r="51" spans="2:15" x14ac:dyDescent="0.25">
      <c r="B51" s="117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43"/>
      <c r="O51" s="29"/>
    </row>
    <row r="52" spans="2:15" ht="15.75" thickBot="1" x14ac:dyDescent="0.3">
      <c r="B52" s="109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44"/>
      <c r="O52" s="29"/>
    </row>
    <row r="53" spans="2:15" ht="25.5" customHeight="1" thickBot="1" x14ac:dyDescent="0.3">
      <c r="B53" s="47"/>
      <c r="C53" s="48"/>
      <c r="D53" s="48"/>
      <c r="E53" s="48"/>
      <c r="F53" s="39"/>
      <c r="G53" s="39"/>
      <c r="H53" s="39"/>
      <c r="I53" s="39"/>
      <c r="J53" s="39"/>
      <c r="K53" s="39"/>
      <c r="L53" s="40"/>
      <c r="M53" s="49" t="s">
        <v>65</v>
      </c>
      <c r="N53" s="55" t="str">
        <f>IF(N44=0,"Error - Confirm Number of Rooms Req",N42+N45-N50-N51-N52)</f>
        <v>Error - Confirm Number of Rooms Req</v>
      </c>
      <c r="O53" s="38"/>
    </row>
    <row r="57" spans="2:15" x14ac:dyDescent="0.25"/>
    <row r="58" spans="2:15" x14ac:dyDescent="0.25"/>
    <row r="59" spans="2:15" x14ac:dyDescent="0.25"/>
    <row r="60" spans="2:15" x14ac:dyDescent="0.25"/>
    <row r="61" spans="2:15" x14ac:dyDescent="0.25"/>
    <row r="62" spans="2:15" x14ac:dyDescent="0.25"/>
    <row r="63" spans="2:15" x14ac:dyDescent="0.25"/>
    <row r="64" spans="2:15" x14ac:dyDescent="0.25"/>
    <row r="65" x14ac:dyDescent="0.25"/>
    <row r="66" x14ac:dyDescent="0.25"/>
    <row r="71" x14ac:dyDescent="0.25"/>
    <row r="72" x14ac:dyDescent="0.25"/>
    <row r="73" x14ac:dyDescent="0.25"/>
    <row r="74" x14ac:dyDescent="0.25"/>
  </sheetData>
  <sheetProtection algorithmName="SHA-512" hashValue="5nw+KkaKHDyuMPUQL9bXYdrl4E+68HdA94bkWdq2T+Mf12ZyO99nF0iHLoU3xKL/Ab4TySdQnWrYkO+2jlvLiA==" saltValue="ObJGWt4dFR+xdWnE167rFQ==" spinCount="100000" sheet="1" objects="1" scenarios="1"/>
  <mergeCells count="66">
    <mergeCell ref="C35:E35"/>
    <mergeCell ref="H35:I35"/>
    <mergeCell ref="L35:M35"/>
    <mergeCell ref="C36:E36"/>
    <mergeCell ref="H36:I36"/>
    <mergeCell ref="L36:M36"/>
    <mergeCell ref="L42:M42"/>
    <mergeCell ref="B52:C52"/>
    <mergeCell ref="D52:M52"/>
    <mergeCell ref="B47:M48"/>
    <mergeCell ref="N47:N48"/>
    <mergeCell ref="B49:C49"/>
    <mergeCell ref="D49:M49"/>
    <mergeCell ref="B50:C50"/>
    <mergeCell ref="D50:M50"/>
    <mergeCell ref="B51:C51"/>
    <mergeCell ref="D51:M51"/>
    <mergeCell ref="B45:M45"/>
    <mergeCell ref="B44:M44"/>
    <mergeCell ref="C28:D28"/>
    <mergeCell ref="E28:F28"/>
    <mergeCell ref="B9:N9"/>
    <mergeCell ref="B11:N11"/>
    <mergeCell ref="B12:N12"/>
    <mergeCell ref="B10:N10"/>
    <mergeCell ref="B13:N13"/>
    <mergeCell ref="G26:M26"/>
    <mergeCell ref="G27:M27"/>
    <mergeCell ref="G28:M28"/>
    <mergeCell ref="C41:E41"/>
    <mergeCell ref="H41:I41"/>
    <mergeCell ref="L41:M41"/>
    <mergeCell ref="C39:E39"/>
    <mergeCell ref="H39:I39"/>
    <mergeCell ref="L39:M39"/>
    <mergeCell ref="C40:E40"/>
    <mergeCell ref="H40:I40"/>
    <mergeCell ref="L40:M40"/>
    <mergeCell ref="C37:E37"/>
    <mergeCell ref="H37:I37"/>
    <mergeCell ref="L37:M37"/>
    <mergeCell ref="C38:E38"/>
    <mergeCell ref="H38:I38"/>
    <mergeCell ref="L38:M38"/>
    <mergeCell ref="L33:M33"/>
    <mergeCell ref="C34:E34"/>
    <mergeCell ref="H34:I34"/>
    <mergeCell ref="L34:M34"/>
    <mergeCell ref="C33:E33"/>
    <mergeCell ref="H33:I33"/>
    <mergeCell ref="K31:M31"/>
    <mergeCell ref="C31:E31"/>
    <mergeCell ref="F30:J30"/>
    <mergeCell ref="F31:J31"/>
    <mergeCell ref="C24:D24"/>
    <mergeCell ref="E24:F24"/>
    <mergeCell ref="C25:D25"/>
    <mergeCell ref="E25:F25"/>
    <mergeCell ref="C30:E30"/>
    <mergeCell ref="C26:D26"/>
    <mergeCell ref="E26:F26"/>
    <mergeCell ref="C27:D27"/>
    <mergeCell ref="E27:F27"/>
    <mergeCell ref="K30:M30"/>
    <mergeCell ref="G24:M24"/>
    <mergeCell ref="G25:M25"/>
  </mergeCells>
  <dataValidations count="3">
    <dataValidation type="date" operator="greaterThan" allowBlank="1" showInputMessage="1" showErrorMessage="1" sqref="G34:G41" xr:uid="{00000000-0002-0000-0000-000001000000}">
      <formula1>42004</formula1>
    </dataValidation>
    <dataValidation type="date" operator="greaterThan" allowBlank="1" showInputMessage="1" showErrorMessage="1" sqref="H34:I41" xr:uid="{00000000-0002-0000-0000-000002000000}">
      <formula1>G34</formula1>
    </dataValidation>
    <dataValidation type="list" allowBlank="1" showInputMessage="1" showErrorMessage="1" sqref="F34:F41" xr:uid="{7B71ADE5-02A3-4E44-8FCB-B62E8E6DC4D1}">
      <formula1>"Family, Twin, Double, Bunk"</formula1>
    </dataValidation>
  </dataValidations>
  <pageMargins left="0.7" right="0.7" top="0.75" bottom="0.75" header="0.3" footer="0.3"/>
  <pageSetup paperSize="9" scale="63" orientation="portrait" r:id="rId1"/>
  <headerFooter>
    <oddHeader>&amp;C&amp;"Aptos"&amp;10&amp;K000000 Confidential or Sensitive&amp;1#_x000D_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Rates!$B$7:$B$16</xm:f>
          </x14:formula1>
          <xm:sqref>C34:C41 D34:E40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workbookViewId="0"/>
  </sheetViews>
  <sheetFormatPr defaultColWidth="0" defaultRowHeight="15" zeroHeight="1" x14ac:dyDescent="0.25"/>
  <cols>
    <col min="1" max="1" width="4" style="1" customWidth="1"/>
    <col min="2" max="2" width="35" style="1" bestFit="1" customWidth="1"/>
    <col min="3" max="3" width="14" style="12" bestFit="1" customWidth="1"/>
    <col min="4" max="4" width="15.42578125" style="12" bestFit="1" customWidth="1"/>
    <col min="5" max="5" width="9.140625" style="1" customWidth="1"/>
    <col min="6" max="16384" width="9.140625" style="1" hidden="1"/>
  </cols>
  <sheetData>
    <row r="1" spans="2:4" ht="15.75" thickBot="1" x14ac:dyDescent="0.3"/>
    <row r="2" spans="2:4" x14ac:dyDescent="0.25">
      <c r="B2" s="3"/>
      <c r="C2" s="15" t="s">
        <v>35</v>
      </c>
      <c r="D2" s="16" t="s">
        <v>36</v>
      </c>
    </row>
    <row r="3" spans="2:4" ht="15.75" thickBot="1" x14ac:dyDescent="0.3">
      <c r="B3" s="7" t="s">
        <v>69</v>
      </c>
      <c r="C3" s="13">
        <v>46179</v>
      </c>
      <c r="D3" s="14">
        <v>46300</v>
      </c>
    </row>
    <row r="4" spans="2:4" x14ac:dyDescent="0.25">
      <c r="B4" s="2"/>
    </row>
    <row r="5" spans="2:4" ht="19.5" thickBot="1" x14ac:dyDescent="0.35">
      <c r="B5" s="8" t="s">
        <v>68</v>
      </c>
    </row>
    <row r="6" spans="2:4" x14ac:dyDescent="0.25">
      <c r="B6" s="6" t="s">
        <v>32</v>
      </c>
      <c r="C6" s="15" t="s">
        <v>33</v>
      </c>
      <c r="D6" s="16" t="s">
        <v>34</v>
      </c>
    </row>
    <row r="7" spans="2:4" x14ac:dyDescent="0.25">
      <c r="B7" s="4" t="s">
        <v>37</v>
      </c>
      <c r="C7" s="58">
        <v>42</v>
      </c>
      <c r="D7" s="59">
        <v>34</v>
      </c>
    </row>
    <row r="8" spans="2:4" x14ac:dyDescent="0.25">
      <c r="B8" s="4" t="s">
        <v>38</v>
      </c>
      <c r="C8" s="58">
        <v>34</v>
      </c>
      <c r="D8" s="59">
        <v>27</v>
      </c>
    </row>
    <row r="9" spans="2:4" x14ac:dyDescent="0.25">
      <c r="B9" s="10" t="s">
        <v>41</v>
      </c>
      <c r="C9" s="60">
        <v>0</v>
      </c>
      <c r="D9" s="61">
        <v>0</v>
      </c>
    </row>
    <row r="10" spans="2:4" x14ac:dyDescent="0.25">
      <c r="B10" s="4" t="s">
        <v>39</v>
      </c>
      <c r="C10" s="58">
        <v>42</v>
      </c>
      <c r="D10" s="59">
        <v>27</v>
      </c>
    </row>
    <row r="11" spans="2:4" x14ac:dyDescent="0.25">
      <c r="B11" s="4" t="s">
        <v>40</v>
      </c>
      <c r="C11" s="58">
        <v>50</v>
      </c>
      <c r="D11" s="59">
        <v>37</v>
      </c>
    </row>
    <row r="12" spans="2:4" x14ac:dyDescent="0.25">
      <c r="B12" s="9" t="s">
        <v>42</v>
      </c>
      <c r="C12" s="62">
        <v>77</v>
      </c>
      <c r="D12" s="63">
        <v>47</v>
      </c>
    </row>
    <row r="13" spans="2:4" x14ac:dyDescent="0.25">
      <c r="B13" s="4" t="s">
        <v>43</v>
      </c>
      <c r="C13" s="58">
        <v>0</v>
      </c>
      <c r="D13" s="59">
        <v>0</v>
      </c>
    </row>
    <row r="14" spans="2:4" x14ac:dyDescent="0.25">
      <c r="B14" s="4" t="s">
        <v>44</v>
      </c>
      <c r="C14" s="58">
        <v>51</v>
      </c>
      <c r="D14" s="59">
        <v>42</v>
      </c>
    </row>
    <row r="15" spans="2:4" x14ac:dyDescent="0.25">
      <c r="B15" s="4" t="s">
        <v>45</v>
      </c>
      <c r="C15" s="58">
        <v>88</v>
      </c>
      <c r="D15" s="59">
        <v>52</v>
      </c>
    </row>
    <row r="16" spans="2:4" ht="15.75" thickBot="1" x14ac:dyDescent="0.3">
      <c r="B16" s="5" t="s">
        <v>46</v>
      </c>
      <c r="C16" s="64">
        <v>129</v>
      </c>
      <c r="D16" s="65">
        <v>78</v>
      </c>
    </row>
    <row r="17" x14ac:dyDescent="0.25"/>
    <row r="18" x14ac:dyDescent="0.25"/>
  </sheetData>
  <sheetProtection algorithmName="SHA-512" hashValue="jRdwgDxPlk8w9pK/YxUjmZzWVyHDL3u5mtJcq/KoKjqQJxD8n3bvyDOeBtjNJz91l8MbCQJN2Sl55aNluR9PXw==" saltValue="K2R61p2bC8umul1Uqt80tg==" spinCount="100000" sheet="1" objects="1" scenarios="1"/>
  <pageMargins left="0.7" right="0.7" top="0.75" bottom="0.75" header="0.3" footer="0.3"/>
  <headerFooter>
    <oddHeader>&amp;C&amp;"Aptos"&amp;10&amp;K000000 Confidential or Sensitive&amp;1#_x000D_</oddHeader>
  </headerFooter>
  <extLst>
    <ext xmlns:mx="http://schemas.microsoft.com/office/mac/excel/2008/main" uri="{64002731-A6B0-56B0-2670-7721B7C09600}">
      <mx:PLV Mode="0" OnePage="0" WScale="0"/>
    </ext>
  </extLst>
</worksheet>
</file>

<file path=docMetadata/LabelInfo.xml><?xml version="1.0" encoding="utf-8"?>
<clbl:labelList xmlns:clbl="http://schemas.microsoft.com/office/2020/mipLabelMetadata">
  <clbl:label id="{e5b24e00-0d71-4a49-bc9c-749266a3cf07}" enabled="1" method="Standard" siteId="{679fe5ec-d89d-4674-b42c-22e52752e63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Booking Form</vt:lpstr>
      <vt:lpstr>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AliBoyd</dc:creator>
  <cp:lastModifiedBy>Michael Hawkins</cp:lastModifiedBy>
  <cp:lastPrinted>2018-03-06T22:48:04Z</cp:lastPrinted>
  <dcterms:created xsi:type="dcterms:W3CDTF">2015-10-11T01:52:08Z</dcterms:created>
  <dcterms:modified xsi:type="dcterms:W3CDTF">2026-01-21T05:48:09Z</dcterms:modified>
</cp:coreProperties>
</file>